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135" windowHeight="6900" activeTab="0"/>
  </bookViews>
  <sheets>
    <sheet name="Data" sheetId="1" r:id="rId1"/>
  </sheets>
  <definedNames>
    <definedName name="myData">'Data'!$A$9:$AN$10</definedName>
  </definedNames>
  <calcPr fullCalcOnLoad="1"/>
</workbook>
</file>

<file path=xl/sharedStrings.xml><?xml version="1.0" encoding="utf-8"?>
<sst xmlns="http://schemas.openxmlformats.org/spreadsheetml/2006/main" count="63" uniqueCount="40">
  <si>
    <t>data;sum</t>
  </si>
  <si>
    <t>Pilihan data :</t>
  </si>
  <si>
    <t>colsfit</t>
  </si>
  <si>
    <t>Nama Produk</t>
  </si>
  <si>
    <t>Kode</t>
  </si>
  <si>
    <t>Besar</t>
  </si>
  <si>
    <t>Kecil</t>
  </si>
  <si>
    <t>Tengah</t>
  </si>
  <si>
    <t>Satuan</t>
  </si>
  <si>
    <t>DATA HISTORY PENJUALAN</t>
  </si>
  <si>
    <t>Total 3 Bulan</t>
  </si>
  <si>
    <t>Rata-Rata per Bulan</t>
  </si>
  <si>
    <t>Price (Sesudah Disc)</t>
  </si>
  <si>
    <t>Qty (inpcs)</t>
  </si>
  <si>
    <t>Rp</t>
  </si>
  <si>
    <t>Usia Stock / stok cover by day</t>
  </si>
  <si>
    <t>Isi Per Kemasan</t>
  </si>
  <si>
    <t>Qty Intransit</t>
  </si>
  <si>
    <t>Total Stok + Intransit</t>
  </si>
  <si>
    <t>Lead Time</t>
  </si>
  <si>
    <t xml:space="preserve"> Buffer Stock</t>
  </si>
  <si>
    <t>Day</t>
  </si>
  <si>
    <t>Qty</t>
  </si>
  <si>
    <t>26Week</t>
  </si>
  <si>
    <t>13Week</t>
  </si>
  <si>
    <t>Rpp Qty</t>
  </si>
  <si>
    <t>Stok Ending Estimasi</t>
  </si>
  <si>
    <t>Qty Original PO</t>
  </si>
  <si>
    <t>Barcode</t>
  </si>
  <si>
    <t>Status Barang</t>
  </si>
  <si>
    <t>Keaktifan</t>
  </si>
  <si>
    <t>hari</t>
  </si>
  <si>
    <t>Usia Estimasi Stok</t>
  </si>
  <si>
    <t>SWC PO</t>
  </si>
  <si>
    <t>Qty Original PO (ubah disini)</t>
  </si>
  <si>
    <t>PO + Stok Estimasi Ending</t>
  </si>
  <si>
    <t>SWC</t>
  </si>
  <si>
    <t>Usia by hari</t>
  </si>
  <si>
    <t>RP PO</t>
  </si>
  <si>
    <t>SWC / (Stok Ending Estimasi)</t>
  </si>
</sst>
</file>

<file path=xl/styles.xml><?xml version="1.0" encoding="utf-8"?>
<styleSheet xmlns="http://schemas.openxmlformats.org/spreadsheetml/2006/main">
  <numFmts count="13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mm/dd/yy"/>
    <numFmt numFmtId="165" formatCode="[$-409]d\-mmm\-yyyy;@"/>
    <numFmt numFmtId="166" formatCode="dd/mm/yyyy;@"/>
    <numFmt numFmtId="167" formatCode="_(* #,##0.0_);_(* \(#,##0.0\);_(* &quot;-&quot;_);_(@_)"/>
    <numFmt numFmtId="168" formatCode="_(* #,##0.00_);_(* \(#,##0.00\);_(* &quot;-&quot;_);_(@_)"/>
  </numFmts>
  <fonts count="45">
    <font>
      <sz val="10"/>
      <name val="Arial"/>
      <family val="0"/>
    </font>
    <font>
      <sz val="8"/>
      <name val="Arial"/>
      <family val="2"/>
    </font>
    <font>
      <b/>
      <i/>
      <u val="single"/>
      <sz val="20"/>
      <color indexed="49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b/>
      <sz val="8"/>
      <color indexed="1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vertical="center"/>
    </xf>
    <xf numFmtId="0" fontId="1" fillId="34" borderId="0" xfId="42" applyNumberFormat="1" applyFont="1" applyFill="1" applyBorder="1" applyAlignment="1">
      <alignment horizontal="left" vertical="center"/>
    </xf>
    <xf numFmtId="166" fontId="1" fillId="34" borderId="0" xfId="42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" fontId="8" fillId="33" borderId="11" xfId="0" applyNumberFormat="1" applyFont="1" applyFill="1" applyBorder="1" applyAlignment="1">
      <alignment vertical="center"/>
    </xf>
    <xf numFmtId="41" fontId="6" fillId="33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66" fontId="1" fillId="25" borderId="0" xfId="42" applyNumberFormat="1" applyFont="1" applyFill="1" applyBorder="1" applyAlignment="1">
      <alignment horizontal="center" vertical="center"/>
    </xf>
    <xf numFmtId="41" fontId="1" fillId="35" borderId="0" xfId="42" applyNumberFormat="1" applyFont="1" applyFill="1" applyBorder="1" applyAlignment="1">
      <alignment horizontal="center" vertical="center"/>
    </xf>
    <xf numFmtId="41" fontId="1" fillId="34" borderId="0" xfId="42" applyNumberFormat="1" applyFont="1" applyFill="1" applyBorder="1" applyAlignment="1">
      <alignment horizontal="left" vertical="center"/>
    </xf>
    <xf numFmtId="41" fontId="1" fillId="36" borderId="0" xfId="42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1" fontId="1" fillId="37" borderId="0" xfId="42" applyNumberFormat="1" applyFont="1" applyFill="1" applyBorder="1" applyAlignment="1">
      <alignment horizontal="center" vertical="center"/>
    </xf>
    <xf numFmtId="41" fontId="1" fillId="34" borderId="0" xfId="43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41" fontId="1" fillId="34" borderId="10" xfId="43" applyFont="1" applyFill="1" applyBorder="1" applyAlignment="1">
      <alignment horizontal="center" vertical="center"/>
    </xf>
    <xf numFmtId="41" fontId="6" fillId="33" borderId="0" xfId="0" applyNumberFormat="1" applyFont="1" applyFill="1" applyBorder="1" applyAlignment="1">
      <alignment horizontal="right" vertical="center"/>
    </xf>
    <xf numFmtId="4" fontId="8" fillId="33" borderId="0" xfId="0" applyNumberFormat="1" applyFont="1" applyFill="1" applyBorder="1" applyAlignment="1">
      <alignment vertical="center"/>
    </xf>
    <xf numFmtId="41" fontId="1" fillId="17" borderId="10" xfId="43" applyFont="1" applyFill="1" applyBorder="1" applyAlignment="1">
      <alignment horizontal="center" vertical="center"/>
    </xf>
    <xf numFmtId="41" fontId="1" fillId="38" borderId="10" xfId="43" applyFont="1" applyFill="1" applyBorder="1" applyAlignment="1">
      <alignment horizontal="center" vertical="center"/>
    </xf>
    <xf numFmtId="41" fontId="1" fillId="39" borderId="10" xfId="43" applyFont="1" applyFill="1" applyBorder="1" applyAlignment="1">
      <alignment horizontal="center" vertical="center"/>
    </xf>
    <xf numFmtId="41" fontId="1" fillId="39" borderId="10" xfId="43" applyFont="1" applyFill="1" applyBorder="1" applyAlignment="1">
      <alignment horizontal="right" vertical="center"/>
    </xf>
    <xf numFmtId="41" fontId="1" fillId="40" borderId="10" xfId="42" applyNumberFormat="1" applyFont="1" applyFill="1" applyBorder="1" applyAlignment="1">
      <alignment horizontal="center" vertical="center"/>
    </xf>
    <xf numFmtId="41" fontId="6" fillId="33" borderId="11" xfId="0" applyNumberFormat="1" applyFont="1" applyFill="1" applyBorder="1" applyAlignment="1">
      <alignment horizontal="right" vertical="center"/>
    </xf>
    <xf numFmtId="0" fontId="44" fillId="0" borderId="0" xfId="0" applyFont="1" applyAlignment="1">
      <alignment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41" fontId="1" fillId="37" borderId="10" xfId="43" applyFont="1" applyFill="1" applyBorder="1" applyAlignment="1">
      <alignment horizontal="center" vertical="center"/>
    </xf>
    <xf numFmtId="41" fontId="1" fillId="41" borderId="10" xfId="43" applyFont="1" applyFill="1" applyBorder="1" applyAlignment="1">
      <alignment vertical="center"/>
    </xf>
    <xf numFmtId="41" fontId="1" fillId="42" borderId="10" xfId="43" applyFont="1" applyFill="1" applyBorder="1" applyAlignment="1">
      <alignment vertical="center"/>
    </xf>
    <xf numFmtId="168" fontId="1" fillId="17" borderId="10" xfId="43" applyNumberFormat="1" applyFont="1" applyFill="1" applyBorder="1" applyAlignment="1">
      <alignment vertical="center"/>
    </xf>
    <xf numFmtId="168" fontId="1" fillId="43" borderId="10" xfId="43" applyNumberFormat="1" applyFont="1" applyFill="1" applyBorder="1" applyAlignment="1">
      <alignment vertical="center"/>
    </xf>
    <xf numFmtId="41" fontId="1" fillId="43" borderId="10" xfId="43" applyFont="1" applyFill="1" applyBorder="1" applyAlignment="1">
      <alignment vertical="center"/>
    </xf>
    <xf numFmtId="41" fontId="1" fillId="38" borderId="10" xfId="43" applyFont="1" applyFill="1" applyBorder="1" applyAlignment="1">
      <alignment vertical="center"/>
    </xf>
    <xf numFmtId="41" fontId="1" fillId="36" borderId="10" xfId="43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zoomScalePageLayoutView="0" workbookViewId="0" topLeftCell="T1">
      <selection activeCell="AH10" sqref="AH10"/>
    </sheetView>
  </sheetViews>
  <sheetFormatPr defaultColWidth="9.140625" defaultRowHeight="12.75"/>
  <cols>
    <col min="1" max="1" width="5.57421875" style="1" customWidth="1"/>
    <col min="2" max="2" width="12.57421875" style="1" customWidth="1"/>
    <col min="3" max="3" width="12.140625" style="1" bestFit="1" customWidth="1"/>
    <col min="4" max="6" width="12.140625" style="1" customWidth="1"/>
    <col min="7" max="7" width="7.7109375" style="1" customWidth="1"/>
    <col min="8" max="8" width="9.28125" style="1" customWidth="1"/>
    <col min="9" max="9" width="8.57421875" style="1" customWidth="1"/>
    <col min="10" max="10" width="7.421875" style="1" customWidth="1"/>
    <col min="11" max="11" width="7.8515625" style="1" customWidth="1"/>
    <col min="12" max="12" width="12.140625" style="1" customWidth="1"/>
    <col min="13" max="13" width="12.421875" style="1" customWidth="1"/>
    <col min="14" max="14" width="12.140625" style="1" customWidth="1"/>
    <col min="15" max="15" width="13.8515625" style="1" bestFit="1" customWidth="1"/>
    <col min="16" max="16" width="16.57421875" style="1" bestFit="1" customWidth="1"/>
    <col min="17" max="18" width="9.28125" style="1" customWidth="1"/>
    <col min="19" max="19" width="12.00390625" style="1" customWidth="1"/>
    <col min="20" max="20" width="13.8515625" style="1" customWidth="1"/>
    <col min="21" max="21" width="7.28125" style="1" customWidth="1"/>
    <col min="22" max="22" width="9.140625" style="1" customWidth="1"/>
    <col min="23" max="23" width="7.57421875" style="1" customWidth="1"/>
    <col min="24" max="24" width="11.140625" style="1" customWidth="1"/>
    <col min="25" max="33" width="9.140625" style="1" customWidth="1"/>
    <col min="34" max="35" width="7.00390625" style="1" customWidth="1"/>
    <col min="36" max="39" width="9.140625" style="1" customWidth="1"/>
    <col min="40" max="40" width="7.8515625" style="1" customWidth="1"/>
    <col min="41" max="16384" width="9.140625" style="1" customWidth="1"/>
  </cols>
  <sheetData>
    <row r="1" spans="2:40" ht="56.25" customHeight="1">
      <c r="B1" s="49" t="e">
        <f>XLRPARAMS_dbsupplier</f>
        <v>#NAME?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</row>
    <row r="2" spans="1:40" ht="21" customHeight="1">
      <c r="A2" s="1" t="s">
        <v>2</v>
      </c>
      <c r="B2" s="50" t="e">
        <f>XLRPARAMS_dbheader</f>
        <v>#NAME?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</row>
    <row r="3" spans="2:40" ht="12.75">
      <c r="B3" s="51" t="e">
        <f>XLRPARAMS_dbprint</f>
        <v>#NAME?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</row>
    <row r="4" spans="2:40" ht="12.75">
      <c r="B4" s="3" t="s">
        <v>1</v>
      </c>
      <c r="C4" s="51" t="e">
        <f>XLRPARAMS_dbpilihan1</f>
        <v>#NAME?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</row>
    <row r="5" spans="2:40" ht="12.75">
      <c r="B5" s="3"/>
      <c r="C5" s="51" t="e">
        <f>XLRPARAMS_dbpilihan2</f>
        <v>#NAME?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</row>
    <row r="6" spans="14:20" ht="24.75" customHeight="1">
      <c r="N6" s="29"/>
      <c r="O6" s="29"/>
      <c r="P6" s="29"/>
      <c r="T6" s="29" t="e">
        <f>XLRPARAMS_tglstok</f>
        <v>#NAME?</v>
      </c>
    </row>
    <row r="7" spans="1:40" s="2" customFormat="1" ht="12.75" customHeight="1">
      <c r="A7" s="1"/>
      <c r="B7" s="42"/>
      <c r="C7" s="44"/>
      <c r="D7" s="31"/>
      <c r="E7" s="31"/>
      <c r="F7" s="31"/>
      <c r="G7" s="42" t="s">
        <v>8</v>
      </c>
      <c r="H7" s="43"/>
      <c r="I7" s="44"/>
      <c r="J7" s="42" t="s">
        <v>16</v>
      </c>
      <c r="K7" s="44"/>
      <c r="L7" s="42" t="s">
        <v>12</v>
      </c>
      <c r="M7" s="44"/>
      <c r="N7" s="42" t="s">
        <v>9</v>
      </c>
      <c r="O7" s="43"/>
      <c r="P7" s="43"/>
      <c r="Q7" s="43"/>
      <c r="R7" s="44"/>
      <c r="S7" s="42" t="e">
        <f>"Stok "&amp;T6</f>
        <v>#NAME?</v>
      </c>
      <c r="T7" s="44"/>
      <c r="U7" s="45" t="s">
        <v>15</v>
      </c>
      <c r="V7" s="46"/>
      <c r="W7" s="40" t="s">
        <v>17</v>
      </c>
      <c r="X7" s="40" t="s">
        <v>18</v>
      </c>
      <c r="Y7" s="45" t="s">
        <v>20</v>
      </c>
      <c r="Z7" s="46"/>
      <c r="AA7" s="45" t="s">
        <v>19</v>
      </c>
      <c r="AB7" s="46"/>
      <c r="AC7" s="40" t="s">
        <v>26</v>
      </c>
      <c r="AD7" s="40" t="s">
        <v>32</v>
      </c>
      <c r="AE7" s="30"/>
      <c r="AF7" s="54" t="s">
        <v>25</v>
      </c>
      <c r="AG7" s="55"/>
      <c r="AH7" s="40" t="s">
        <v>39</v>
      </c>
      <c r="AI7" s="40" t="s">
        <v>27</v>
      </c>
      <c r="AJ7" s="40" t="s">
        <v>34</v>
      </c>
      <c r="AK7" s="40" t="s">
        <v>38</v>
      </c>
      <c r="AL7" s="52" t="s">
        <v>33</v>
      </c>
      <c r="AM7" s="45" t="s">
        <v>35</v>
      </c>
      <c r="AN7" s="46"/>
    </row>
    <row r="8" spans="1:40" s="2" customFormat="1" ht="43.5" customHeight="1">
      <c r="A8" s="1"/>
      <c r="B8" s="4" t="s">
        <v>4</v>
      </c>
      <c r="C8" s="4" t="s">
        <v>28</v>
      </c>
      <c r="D8" s="4" t="s">
        <v>3</v>
      </c>
      <c r="E8" s="4" t="s">
        <v>29</v>
      </c>
      <c r="F8" s="4" t="s">
        <v>30</v>
      </c>
      <c r="G8" s="4" t="s">
        <v>5</v>
      </c>
      <c r="H8" s="4" t="s">
        <v>7</v>
      </c>
      <c r="I8" s="4" t="s">
        <v>6</v>
      </c>
      <c r="J8" s="4" t="s">
        <v>5</v>
      </c>
      <c r="K8" s="4" t="s">
        <v>7</v>
      </c>
      <c r="L8" s="4" t="s">
        <v>5</v>
      </c>
      <c r="M8" s="4" t="s">
        <v>6</v>
      </c>
      <c r="N8" s="4" t="e">
        <f>XLRPARAMS_bulan1</f>
        <v>#NAME?</v>
      </c>
      <c r="O8" s="4" t="e">
        <f>XLRPARAMS_bulan2</f>
        <v>#NAME?</v>
      </c>
      <c r="P8" s="4" t="e">
        <f>XLRPARAMS_bulan3</f>
        <v>#NAME?</v>
      </c>
      <c r="Q8" s="16" t="s">
        <v>10</v>
      </c>
      <c r="R8" s="16" t="s">
        <v>11</v>
      </c>
      <c r="S8" s="4" t="s">
        <v>13</v>
      </c>
      <c r="T8" s="4" t="s">
        <v>14</v>
      </c>
      <c r="U8" s="47"/>
      <c r="V8" s="48"/>
      <c r="W8" s="41"/>
      <c r="X8" s="41"/>
      <c r="Y8" s="16" t="s">
        <v>21</v>
      </c>
      <c r="Z8" s="16" t="s">
        <v>22</v>
      </c>
      <c r="AA8" s="16" t="s">
        <v>21</v>
      </c>
      <c r="AB8" s="16" t="s">
        <v>22</v>
      </c>
      <c r="AC8" s="41"/>
      <c r="AD8" s="41"/>
      <c r="AE8" s="19"/>
      <c r="AF8" s="16" t="s">
        <v>24</v>
      </c>
      <c r="AG8" s="16" t="s">
        <v>23</v>
      </c>
      <c r="AH8" s="41"/>
      <c r="AI8" s="41"/>
      <c r="AJ8" s="41"/>
      <c r="AK8" s="41"/>
      <c r="AL8" s="53"/>
      <c r="AM8" s="16" t="s">
        <v>36</v>
      </c>
      <c r="AN8" s="16" t="s">
        <v>37</v>
      </c>
    </row>
    <row r="9" spans="2:40" ht="18" customHeight="1">
      <c r="B9" s="6" t="e">
        <f>tbl_kd_produk</f>
        <v>#NAME?</v>
      </c>
      <c r="C9" s="7" t="e">
        <f>tbl_kd_barcode</f>
        <v>#NAME?</v>
      </c>
      <c r="D9" s="7" t="e">
        <f>tbl_nm_produk</f>
        <v>#NAME?</v>
      </c>
      <c r="E9" s="7" t="e">
        <f>tbl_nm_status</f>
        <v>#NAME?</v>
      </c>
      <c r="F9" s="7" t="e">
        <f>tbl_Keaktifan</f>
        <v>#NAME?</v>
      </c>
      <c r="G9" s="12" t="e">
        <f>tbl_satuan_besar</f>
        <v>#NAME?</v>
      </c>
      <c r="H9" s="12" t="e">
        <f>tbl_satuan_tgh</f>
        <v>#NAME?</v>
      </c>
      <c r="I9" s="12" t="e">
        <f>tbl_satuan_kcl</f>
        <v>#NAME?</v>
      </c>
      <c r="J9" s="13" t="e">
        <f>tbl_konversi_bsr</f>
        <v>#NAME?</v>
      </c>
      <c r="K9" s="13" t="e">
        <f>tbl_konversi_tgh</f>
        <v>#NAME?</v>
      </c>
      <c r="L9" s="14" t="e">
        <f>tbl_harga_bsr_sesudah_disc</f>
        <v>#NAME?</v>
      </c>
      <c r="M9" s="14" t="e">
        <f>tbl_harga_kcl_sesudah_disc</f>
        <v>#NAME?</v>
      </c>
      <c r="N9" s="17" t="e">
        <f>tbl_qty1</f>
        <v>#NAME?</v>
      </c>
      <c r="O9" s="17" t="e">
        <f>tbl_qty2</f>
        <v>#NAME?</v>
      </c>
      <c r="P9" s="17" t="e">
        <f>tbl_qty3</f>
        <v>#NAME?</v>
      </c>
      <c r="Q9" s="15" t="e">
        <f>tbl_QTY_3_BULAN</f>
        <v>#NAME?</v>
      </c>
      <c r="R9" s="27" t="e">
        <f>tbl_QTY_RATARATA_PERBULAN</f>
        <v>#NAME?</v>
      </c>
      <c r="S9" s="25" t="e">
        <f>tbl_QTYSTOK</f>
        <v>#NAME?</v>
      </c>
      <c r="T9" s="26" t="e">
        <f>tbl_RPSTOK</f>
        <v>#NAME?</v>
      </c>
      <c r="U9" s="18" t="e">
        <f>tbl_usiastok_day</f>
        <v>#NAME?</v>
      </c>
      <c r="V9" s="6" t="e">
        <f>tbl_usiastok_hari</f>
        <v>#NAME?</v>
      </c>
      <c r="W9" s="20" t="e">
        <f>tbl_intransit</f>
        <v>#NAME?</v>
      </c>
      <c r="X9" s="20" t="e">
        <f>tbl_totalstok</f>
        <v>#NAME?</v>
      </c>
      <c r="Y9" s="24" t="e">
        <f>tbl_day_bufferstock</f>
        <v>#NAME?</v>
      </c>
      <c r="Z9" s="24" t="e">
        <f>tbl_bufferstock</f>
        <v>#NAME?</v>
      </c>
      <c r="AA9" s="23" t="e">
        <f>tbl_day_leadtime_pengiriman</f>
        <v>#NAME?</v>
      </c>
      <c r="AB9" s="23" t="e">
        <f>tbl_leadtime_pengiriman</f>
        <v>#NAME?</v>
      </c>
      <c r="AC9" s="32" t="e">
        <f>tbl_estimasi_ending_stok</f>
        <v>#NAME?</v>
      </c>
      <c r="AD9" s="23">
        <f>IF(ISERROR(AC9/R9*30),0,AC9/R9*30)</f>
        <v>0</v>
      </c>
      <c r="AE9" s="23" t="s">
        <v>31</v>
      </c>
      <c r="AF9" s="33" t="e">
        <f>tbl_qty_rpp13</f>
        <v>#NAME?</v>
      </c>
      <c r="AG9" s="39" t="e">
        <f>tbl_qty_rpp26</f>
        <v>#NAME?</v>
      </c>
      <c r="AH9" s="35" t="e">
        <f>tbl_swc</f>
        <v>#NAME?</v>
      </c>
      <c r="AI9" s="38" t="e">
        <f>tbl_oob</f>
        <v>#NAME?</v>
      </c>
      <c r="AJ9" s="34" t="e">
        <f>tbl_oob</f>
        <v>#NAME?</v>
      </c>
      <c r="AK9" s="24" t="e">
        <f>AJ9*M9</f>
        <v>#NAME?</v>
      </c>
      <c r="AL9" s="36">
        <f>IF(ISERROR(AJ9/AF9),0,AJ9/AF9)</f>
        <v>0</v>
      </c>
      <c r="AM9" s="36">
        <f>IF(ISERROR((AC9+AJ9)/AF9),0,(AC9+AJ9)/AF9)</f>
        <v>0</v>
      </c>
      <c r="AN9" s="37">
        <f>IF(ISERROR(((AC9+AJ9)/R9)*30),0,ROUND(((AC9+AJ9)/R9)*30,0)&amp;" hari")</f>
        <v>0</v>
      </c>
    </row>
    <row r="10" spans="1:40" s="11" customFormat="1" ht="15" customHeight="1">
      <c r="A10" s="8"/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8" t="s">
        <v>0</v>
      </c>
      <c r="O10" s="28" t="s">
        <v>0</v>
      </c>
      <c r="P10" s="28" t="s">
        <v>0</v>
      </c>
      <c r="Q10" s="28" t="s">
        <v>0</v>
      </c>
      <c r="R10" s="10" t="s">
        <v>0</v>
      </c>
      <c r="S10" s="10" t="s">
        <v>0</v>
      </c>
      <c r="T10" s="10" t="s">
        <v>0</v>
      </c>
      <c r="U10" s="9"/>
      <c r="V10" s="9"/>
      <c r="W10" s="10" t="s">
        <v>0</v>
      </c>
      <c r="X10" s="10" t="s">
        <v>0</v>
      </c>
      <c r="Y10" s="9"/>
      <c r="Z10" s="10" t="s">
        <v>0</v>
      </c>
      <c r="AA10" s="22"/>
      <c r="AB10" s="10" t="s">
        <v>0</v>
      </c>
      <c r="AC10" s="10" t="s">
        <v>0</v>
      </c>
      <c r="AD10" s="10"/>
      <c r="AE10" s="10"/>
      <c r="AF10" s="10" t="s">
        <v>0</v>
      </c>
      <c r="AG10" s="10" t="s">
        <v>0</v>
      </c>
      <c r="AH10" s="10" t="s">
        <v>0</v>
      </c>
      <c r="AI10" s="10" t="s">
        <v>0</v>
      </c>
      <c r="AJ10" s="10" t="s">
        <v>0</v>
      </c>
      <c r="AK10" s="10" t="s">
        <v>0</v>
      </c>
      <c r="AL10" s="21"/>
      <c r="AM10" s="21"/>
      <c r="AN10" s="21"/>
    </row>
  </sheetData>
  <sheetProtection/>
  <mergeCells count="25">
    <mergeCell ref="C5:AN5"/>
    <mergeCell ref="AF7:AG7"/>
    <mergeCell ref="AC7:AC8"/>
    <mergeCell ref="S7:T7"/>
    <mergeCell ref="Y7:Z7"/>
    <mergeCell ref="AA7:AB7"/>
    <mergeCell ref="AI7:AI8"/>
    <mergeCell ref="AM7:AN7"/>
    <mergeCell ref="J7:K7"/>
    <mergeCell ref="G7:I7"/>
    <mergeCell ref="W7:W8"/>
    <mergeCell ref="X7:X8"/>
    <mergeCell ref="AH7:AH8"/>
    <mergeCell ref="AL7:AL8"/>
    <mergeCell ref="L7:M7"/>
    <mergeCell ref="AK7:AK8"/>
    <mergeCell ref="AJ7:AJ8"/>
    <mergeCell ref="N7:R7"/>
    <mergeCell ref="AD7:AD8"/>
    <mergeCell ref="U7:V8"/>
    <mergeCell ref="B1:AN1"/>
    <mergeCell ref="B2:AN2"/>
    <mergeCell ref="B3:AN3"/>
    <mergeCell ref="C4:AN4"/>
    <mergeCell ref="B7:C7"/>
  </mergeCells>
  <conditionalFormatting sqref="AH9">
    <cfRule type="cellIs" priority="2" dxfId="0" operator="between" stopIfTrue="1">
      <formula>0.11111111</formula>
      <formula>3.99999999999</formula>
    </cfRule>
  </conditionalFormatting>
  <conditionalFormatting sqref="AM9">
    <cfRule type="cellIs" priority="1" dxfId="0" operator="between" stopIfTrue="1">
      <formula>0.111111</formula>
      <formula>3.99999999</formula>
    </cfRule>
  </conditionalFormatting>
  <printOptions/>
  <pageMargins left="0.75" right="0.75" top="1" bottom="1" header="0.5" footer="0.5"/>
  <pageSetup horizontalDpi="300" verticalDpi="300" orientation="portrait" paperSize="9" r:id="rId1"/>
  <ignoredErrors>
    <ignoredError sqref="T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Irwan</cp:lastModifiedBy>
  <cp:lastPrinted>2006-10-14T04:25:00Z</cp:lastPrinted>
  <dcterms:created xsi:type="dcterms:W3CDTF">2006-10-13T14:03:49Z</dcterms:created>
  <dcterms:modified xsi:type="dcterms:W3CDTF">2014-12-15T04:44:04Z</dcterms:modified>
  <cp:category/>
  <cp:version/>
  <cp:contentType/>
  <cp:contentStatus/>
</cp:coreProperties>
</file>